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defaultThemeVersion="124226"/>
  <mc:AlternateContent xmlns:mc="http://schemas.openxmlformats.org/markup-compatibility/2006">
    <mc:Choice Requires="x15">
      <x15ac:absPath xmlns:x15ac="http://schemas.microsoft.com/office/spreadsheetml/2010/11/ac" url="F:\Deer Season\"/>
    </mc:Choice>
  </mc:AlternateContent>
  <xr:revisionPtr revIDLastSave="0" documentId="13_ncr:1_{71AF3C04-8956-4C12-A517-D690E9D31225}" xr6:coauthVersionLast="47" xr6:coauthVersionMax="47" xr10:uidLastSave="{00000000-0000-0000-0000-000000000000}"/>
  <bookViews>
    <workbookView xWindow="-14505" yWindow="-2010" windowWidth="14610" windowHeight="15585"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F32" i="1"/>
  <c r="I20" i="1"/>
  <c r="G20" i="1"/>
  <c r="E20" i="1"/>
  <c r="G5" i="1"/>
  <c r="F67" i="1"/>
  <c r="E18" i="1"/>
  <c r="I18" i="1" s="1"/>
  <c r="G6" i="1"/>
  <c r="G18" i="1" l="1"/>
  <c r="E32" i="1"/>
  <c r="G76" i="1"/>
  <c r="G75" i="1"/>
  <c r="G74" i="1"/>
  <c r="G73" i="1"/>
  <c r="G8" i="1"/>
  <c r="G7" i="1"/>
  <c r="I32" i="1" l="1"/>
  <c r="G32" i="1"/>
  <c r="E65" i="1"/>
  <c r="E62" i="1"/>
  <c r="E61" i="1"/>
  <c r="E60" i="1"/>
  <c r="E59" i="1"/>
  <c r="E58" i="1"/>
  <c r="E57" i="1"/>
  <c r="E56" i="1"/>
  <c r="E55" i="1"/>
  <c r="E54" i="1"/>
  <c r="E53" i="1"/>
  <c r="E52" i="1"/>
  <c r="E51" i="1"/>
  <c r="E63" i="1"/>
  <c r="E50" i="1"/>
  <c r="E49" i="1"/>
  <c r="E48" i="1"/>
  <c r="E47" i="1"/>
  <c r="E46" i="1"/>
  <c r="E43" i="1"/>
  <c r="F42" i="1"/>
  <c r="E42" i="1"/>
  <c r="E41" i="1"/>
  <c r="E39" i="1"/>
  <c r="E34" i="1"/>
  <c r="E33" i="1"/>
  <c r="E31" i="1"/>
  <c r="E21" i="1"/>
  <c r="I42" i="1" l="1"/>
  <c r="G42" i="1"/>
  <c r="G21" i="1"/>
  <c r="I21" i="1"/>
  <c r="G52" i="1"/>
  <c r="I52" i="1"/>
  <c r="G31" i="1"/>
  <c r="I31" i="1"/>
  <c r="G53" i="1"/>
  <c r="I53" i="1"/>
  <c r="G33" i="1"/>
  <c r="I33" i="1"/>
  <c r="G54" i="1"/>
  <c r="I54" i="1"/>
  <c r="G62" i="1"/>
  <c r="I62" i="1"/>
  <c r="G48" i="1"/>
  <c r="I48" i="1"/>
  <c r="G65" i="1"/>
  <c r="I65" i="1"/>
  <c r="G49" i="1"/>
  <c r="I49" i="1"/>
  <c r="G41" i="1"/>
  <c r="I41" i="1"/>
  <c r="G63" i="1"/>
  <c r="I63" i="1"/>
  <c r="G58" i="1"/>
  <c r="I58" i="1"/>
  <c r="G43" i="1"/>
  <c r="I43" i="1"/>
  <c r="G60" i="1"/>
  <c r="I60" i="1"/>
  <c r="G46" i="1"/>
  <c r="I46" i="1"/>
  <c r="G61" i="1"/>
  <c r="I61" i="1"/>
  <c r="G47" i="1"/>
  <c r="I47" i="1"/>
  <c r="G34" i="1"/>
  <c r="I34" i="1"/>
  <c r="G55" i="1"/>
  <c r="I55" i="1"/>
  <c r="G39" i="1"/>
  <c r="I39" i="1"/>
  <c r="G56" i="1"/>
  <c r="I56" i="1"/>
  <c r="G50" i="1"/>
  <c r="I50" i="1"/>
  <c r="G57" i="1"/>
  <c r="I57" i="1"/>
  <c r="G51" i="1"/>
  <c r="I51" i="1"/>
  <c r="G59" i="1"/>
  <c r="I59" i="1"/>
  <c r="E68" i="1"/>
  <c r="E29" i="1" l="1"/>
  <c r="G29" i="1" l="1"/>
  <c r="I29" i="1"/>
  <c r="E15" i="1"/>
  <c r="E16" i="1"/>
  <c r="E17" i="1"/>
  <c r="E19" i="1"/>
  <c r="E22" i="1"/>
  <c r="E23" i="1"/>
  <c r="E24" i="1"/>
  <c r="E25" i="1"/>
  <c r="E26" i="1"/>
  <c r="E27" i="1"/>
  <c r="E28" i="1"/>
  <c r="E30" i="1"/>
  <c r="E35" i="1"/>
  <c r="E36" i="1"/>
  <c r="E37" i="1"/>
  <c r="E38" i="1"/>
  <c r="E40" i="1"/>
  <c r="E44" i="1"/>
  <c r="E45" i="1"/>
  <c r="E64" i="1"/>
  <c r="E12" i="1"/>
  <c r="E13" i="1"/>
  <c r="I13" i="1" s="1"/>
  <c r="E14" i="1"/>
  <c r="I14" i="1" s="1"/>
  <c r="I12" i="1" l="1"/>
  <c r="G45" i="1"/>
  <c r="I45" i="1"/>
  <c r="G17" i="1"/>
  <c r="I17" i="1"/>
  <c r="G44" i="1"/>
  <c r="I44" i="1"/>
  <c r="G27" i="1"/>
  <c r="I27" i="1"/>
  <c r="G16" i="1"/>
  <c r="I16" i="1"/>
  <c r="G40" i="1"/>
  <c r="I40" i="1"/>
  <c r="G26" i="1"/>
  <c r="I26" i="1"/>
  <c r="G15" i="1"/>
  <c r="I15" i="1"/>
  <c r="G28" i="1"/>
  <c r="I28" i="1"/>
  <c r="G38" i="1"/>
  <c r="I38" i="1"/>
  <c r="G24" i="1"/>
  <c r="I24" i="1"/>
  <c r="G36" i="1"/>
  <c r="I36" i="1"/>
  <c r="G23" i="1"/>
  <c r="I23" i="1"/>
  <c r="G25" i="1"/>
  <c r="I25" i="1"/>
  <c r="G37" i="1"/>
  <c r="I37" i="1"/>
  <c r="G35" i="1"/>
  <c r="I35" i="1"/>
  <c r="G22" i="1"/>
  <c r="I22" i="1"/>
  <c r="G64" i="1"/>
  <c r="I64" i="1"/>
  <c r="G30" i="1"/>
  <c r="I30" i="1"/>
  <c r="G19" i="1"/>
  <c r="I19" i="1"/>
  <c r="E70" i="1"/>
  <c r="E69" i="1"/>
  <c r="E67" i="1" l="1"/>
  <c r="G69" i="1"/>
  <c r="G70" i="1"/>
  <c r="G68" i="1"/>
  <c r="G13" i="1"/>
  <c r="G14" i="1"/>
  <c r="G12" i="1"/>
  <c r="G67" i="1" l="1"/>
  <c r="G80" i="1" s="1"/>
</calcChain>
</file>

<file path=xl/sharedStrings.xml><?xml version="1.0" encoding="utf-8"?>
<sst xmlns="http://schemas.openxmlformats.org/spreadsheetml/2006/main" count="99" uniqueCount="92">
  <si>
    <t>Sticks</t>
  </si>
  <si>
    <t>% of gain</t>
  </si>
  <si>
    <t>Price Per lb</t>
  </si>
  <si>
    <t>Total Price</t>
  </si>
  <si>
    <t>Sausage Products</t>
  </si>
  <si>
    <t>Did you Save your Cape?</t>
  </si>
  <si>
    <t>Did you save your hide?</t>
  </si>
  <si>
    <t>Total Bill</t>
  </si>
  <si>
    <t>Amount of pork added</t>
  </si>
  <si>
    <t>Home Fresh Jerky (Slicing Rounds)</t>
  </si>
  <si>
    <t>Stew Meat</t>
  </si>
  <si>
    <t>Tenderizing</t>
  </si>
  <si>
    <t>Cleaning Charges (at our discretion)</t>
  </si>
  <si>
    <t>Deposit Paid</t>
  </si>
  <si>
    <t>Yes</t>
  </si>
  <si>
    <t>No</t>
  </si>
  <si>
    <t>Deer weight</t>
  </si>
  <si>
    <t>Summer Sausage - Pork Added</t>
  </si>
  <si>
    <t>Summer Sausage - Beef Added</t>
  </si>
  <si>
    <t>Salami</t>
  </si>
  <si>
    <t>Summer Sausage. &amp; Cheese</t>
  </si>
  <si>
    <t>Old World Summer Sausage</t>
  </si>
  <si>
    <t>Jalapeno S.S. w/ Hot Pepper Cheese</t>
  </si>
  <si>
    <t>Ring Bologna</t>
  </si>
  <si>
    <t>Sticks w/Cheese</t>
  </si>
  <si>
    <t>Jalapeno &amp; Hot Pepper Cheese Sticks</t>
  </si>
  <si>
    <t>Onion &amp; Garlic Sticks</t>
  </si>
  <si>
    <t>Smoked Bratwurst</t>
  </si>
  <si>
    <t>Smoked Bratwurst w/ Cheese</t>
  </si>
  <si>
    <t>Fresh Bratwurst</t>
  </si>
  <si>
    <t>Pre Cooked Jalapeno &amp; Cheese Brats</t>
  </si>
  <si>
    <t>Pre Cooked Mushroom &amp; Swiss Brats</t>
  </si>
  <si>
    <t>Pre Cooked Pineapple Brats</t>
  </si>
  <si>
    <t>Pre Cooked Philly Steak Brats</t>
  </si>
  <si>
    <t>Skinless Hot Dog with Cheese</t>
  </si>
  <si>
    <t>Skinless Chili-Cheese Hot Dogs</t>
  </si>
  <si>
    <t>Skinless Hot Dogs</t>
  </si>
  <si>
    <t>Polish Sausage</t>
  </si>
  <si>
    <t>Breakfast Seasoned Patties</t>
  </si>
  <si>
    <t>BBQ Rib Sandwich</t>
  </si>
  <si>
    <t>Fresh Rope Sausage</t>
  </si>
  <si>
    <t>Breakfast Link Sausage</t>
  </si>
  <si>
    <t>Smoke Link Sausage</t>
  </si>
  <si>
    <t>Smoked Maple Link Sausage</t>
  </si>
  <si>
    <t>Bulk Seasoned Sausage</t>
  </si>
  <si>
    <t>Bacon</t>
  </si>
  <si>
    <t>Pepper Bacon</t>
  </si>
  <si>
    <t>Dried Deer (round only)</t>
  </si>
  <si>
    <t>BBQ Deer (round, loin, roast only)</t>
  </si>
  <si>
    <t>Solid-Piece Jerky  (round &amp; loin only)</t>
  </si>
  <si>
    <t>Deer Invoice Estimator</t>
  </si>
  <si>
    <t>Did you get Ground Deer made?  If yes, please enter the weight of deer to the right.</t>
  </si>
  <si>
    <t>pounds</t>
  </si>
  <si>
    <t>Was the deer brought in whole or boned out?</t>
  </si>
  <si>
    <t>Whole</t>
  </si>
  <si>
    <t>Boned Out</t>
  </si>
  <si>
    <r>
      <t xml:space="preserve">Did you add </t>
    </r>
    <r>
      <rPr>
        <i/>
        <sz val="11"/>
        <color theme="1"/>
        <rFont val="Calibri"/>
        <family val="2"/>
        <scheme val="minor"/>
      </rPr>
      <t>pork</t>
    </r>
    <r>
      <rPr>
        <sz val="11"/>
        <color theme="1"/>
        <rFont val="Calibri"/>
        <family val="2"/>
        <scheme val="minor"/>
      </rPr>
      <t xml:space="preserve"> to your ground deer? If yes, please enter the PERCENTAGE you added</t>
    </r>
  </si>
  <si>
    <r>
      <t xml:space="preserve">Did you add </t>
    </r>
    <r>
      <rPr>
        <i/>
        <sz val="11"/>
        <color theme="1"/>
        <rFont val="Calibri"/>
        <family val="2"/>
        <scheme val="minor"/>
      </rPr>
      <t>beef</t>
    </r>
    <r>
      <rPr>
        <sz val="11"/>
        <color theme="1"/>
        <rFont val="Calibri"/>
        <family val="2"/>
        <scheme val="minor"/>
      </rPr>
      <t xml:space="preserve"> to your ground deer? If yes, please enter the PERCENTAGE you added</t>
    </r>
  </si>
  <si>
    <t>Amount of beef added</t>
  </si>
  <si>
    <t>Pineapple Sticks</t>
  </si>
  <si>
    <t>Questions about how you brought your meat in</t>
  </si>
  <si>
    <t>Sandwich Salami</t>
  </si>
  <si>
    <t>Sandwich Bologna</t>
  </si>
  <si>
    <t>Honey BBQ Sticks</t>
  </si>
  <si>
    <t>Taco Sticks</t>
  </si>
  <si>
    <t>Sticks w/ Ghost Pepper Cheese</t>
  </si>
  <si>
    <t>Pepperjack Pineapple Sticks</t>
  </si>
  <si>
    <t>Fresh Green Pepper &amp; Onion Bratwurst</t>
  </si>
  <si>
    <t>Bratwurst Patties</t>
  </si>
  <si>
    <t>Brat Sampler (1 CT = 5 LBS DEER)</t>
  </si>
  <si>
    <t>Cajun Solid-Piece Jerky  (round &amp; loin only)</t>
  </si>
  <si>
    <t>Teriyaki Solid-Piece Jerky  (round &amp; loin only)</t>
  </si>
  <si>
    <t>Ground &amp; Formed Jerky (10 LB minimum)</t>
  </si>
  <si>
    <t>Pepper Ground &amp; Formed Jerky (10 LB minimum)</t>
  </si>
  <si>
    <t>Meatloaf</t>
  </si>
  <si>
    <t>Pizza Patties</t>
  </si>
  <si>
    <t>Bulk Italian Seasoned Sausage</t>
  </si>
  <si>
    <t>Canning Meat (includes tallow)</t>
  </si>
  <si>
    <t>Please Select one.  If Boned out, skip to number 5</t>
  </si>
  <si>
    <t>Was the hide already off of your deer when you dropped it off?</t>
  </si>
  <si>
    <t>% Take Home Weight</t>
  </si>
  <si>
    <t>Lbs Take Home</t>
  </si>
  <si>
    <t>If beef, pork, or tallow were added, the total poundage will show to the right, based on answer below.</t>
  </si>
  <si>
    <t>Enter in the 'deer weight' column the poundage (or estimated) that you are putting into a product.  For a whole deer, an average deer has about 50-60 lbs of trim on it.</t>
  </si>
  <si>
    <r>
      <t xml:space="preserve">THIS IS MEANT TO BE A TOOL TO HELP </t>
    </r>
    <r>
      <rPr>
        <b/>
        <i/>
        <u/>
        <sz val="11"/>
        <color theme="1"/>
        <rFont val="Calibri"/>
        <family val="2"/>
        <scheme val="minor"/>
      </rPr>
      <t>ESTIMATE</t>
    </r>
    <r>
      <rPr>
        <sz val="11"/>
        <color theme="1"/>
        <rFont val="Calibri"/>
        <family val="2"/>
        <scheme val="minor"/>
      </rPr>
      <t xml:space="preserve"> WHAT YOUR DEER INVOICE AT EDGEWOOD LOCKER WILL BE.  IT IS NOT MEANT TO BE AN EXACT QUOTE, OR TOOL TO FIGURE EXACT PRICE.  PLEASE CONTACT US WITH ANY QUESTIONS!!!</t>
    </r>
  </si>
  <si>
    <t>Did you receive any of the following?</t>
  </si>
  <si>
    <t>Total Weight       (with pork, cheese, etc.)</t>
  </si>
  <si>
    <t>Stick Sampler (1 CT = 7 LBS DEER)</t>
  </si>
  <si>
    <t>Sweet Bologna</t>
  </si>
  <si>
    <r>
      <t xml:space="preserve">Did you add </t>
    </r>
    <r>
      <rPr>
        <i/>
        <sz val="11"/>
        <color theme="1"/>
        <rFont val="Calibri"/>
        <family val="2"/>
        <scheme val="minor"/>
      </rPr>
      <t>suet</t>
    </r>
    <r>
      <rPr>
        <sz val="11"/>
        <color theme="1"/>
        <rFont val="Calibri"/>
        <family val="2"/>
        <scheme val="minor"/>
      </rPr>
      <t xml:space="preserve"> to your ground deer? If yes, please enter the PERCENTAGE you added</t>
    </r>
  </si>
  <si>
    <t>Amount of suet added</t>
  </si>
  <si>
    <t>Summer Sausage Sampler (1 CT = 6 LBS DEER)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</si>
</sst>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0.0"/>
  </numFmts>
  <fonts count="13" x14ac:knownFonts="1">
    <font>
      <sz val="11"/>
      <color theme="1"/>
      <name val="Calibri"/>
      <family val="2"/>
      <scheme val="minor"/>
    </font>
    <font>
      <sz val="11"/>
      <color theme="1"/>
      <name val="Calibri"/>
      <family val="2"/>
      <scheme val="minor"/>
    </font>
    <font>
      <b/>
      <i/>
      <sz val="11"/>
      <color theme="1"/>
      <name val="Calibri"/>
      <family val="2"/>
      <scheme val="minor"/>
    </font>
    <font>
      <sz val="9.5"/>
      <color rgb="FF000000"/>
      <name val="Times New Roman"/>
      <family val="1"/>
    </font>
    <font>
      <shadow/>
      <sz val="9.5"/>
      <color rgb="FF000000"/>
      <name val="Times New Roman"/>
      <family val="1"/>
    </font>
    <font>
      <b/>
      <i/>
      <u/>
      <sz val="11"/>
      <color theme="1"/>
      <name val="Calibri"/>
      <family val="2"/>
      <scheme val="minor"/>
    </font>
    <font>
      <sz val="12"/>
      <color theme="1"/>
      <name val="Calibri"/>
      <family val="2"/>
      <scheme val="minor"/>
    </font>
    <font>
      <sz val="14"/>
      <color theme="1"/>
      <name val="Calibri"/>
      <family val="2"/>
      <scheme val="minor"/>
    </font>
    <font>
      <b/>
      <i/>
      <u/>
      <sz val="14"/>
      <color theme="1"/>
      <name val="Calibri"/>
      <family val="2"/>
      <scheme val="minor"/>
    </font>
    <font>
      <i/>
      <sz val="11"/>
      <color theme="1"/>
      <name val="Calibri"/>
      <family val="2"/>
      <scheme val="minor"/>
    </font>
    <font>
      <b/>
      <u/>
      <sz val="11"/>
      <color theme="1"/>
      <name val="Calibri"/>
      <family val="2"/>
      <scheme val="minor"/>
    </font>
    <font>
      <sz val="12"/>
      <color theme="0"/>
      <name val="Calibri"/>
      <family val="2"/>
      <scheme val="minor"/>
    </font>
    <font>
      <sz val="8"/>
      <color theme="1"/>
      <name val="Calibri"/>
      <family val="2"/>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48">
    <xf numFmtId="0" fontId="0" fillId="0" borderId="0" xfId="0"/>
    <xf numFmtId="164" fontId="0" fillId="0" borderId="0" xfId="0" applyNumberFormat="1"/>
    <xf numFmtId="9" fontId="0" fillId="0" borderId="0" xfId="1" applyFont="1"/>
    <xf numFmtId="0" fontId="0" fillId="0" borderId="1" xfId="0" applyBorder="1" applyProtection="1">
      <protection locked="0"/>
    </xf>
    <xf numFmtId="9" fontId="0" fillId="0" borderId="1" xfId="1" applyFont="1" applyBorder="1" applyProtection="1">
      <protection locked="0"/>
    </xf>
    <xf numFmtId="164" fontId="0" fillId="0" borderId="1" xfId="0" applyNumberFormat="1" applyBorder="1" applyProtection="1">
      <protection locked="0"/>
    </xf>
    <xf numFmtId="0" fontId="0" fillId="0" borderId="0" xfId="0" applyAlignment="1">
      <alignment wrapText="1"/>
    </xf>
    <xf numFmtId="0" fontId="0" fillId="0" borderId="0" xfId="0" applyProtection="1">
      <protection locked="0"/>
    </xf>
    <xf numFmtId="0" fontId="3" fillId="0" borderId="0" xfId="0" applyFont="1" applyAlignment="1">
      <alignment vertical="center"/>
    </xf>
    <xf numFmtId="9" fontId="3" fillId="0" borderId="0" xfId="0" applyNumberFormat="1" applyFont="1" applyAlignment="1">
      <alignment horizontal="right" vertical="center"/>
    </xf>
    <xf numFmtId="8" fontId="3" fillId="0" borderId="0" xfId="0" applyNumberFormat="1" applyFont="1" applyAlignment="1">
      <alignment horizontal="right" vertical="center"/>
    </xf>
    <xf numFmtId="9" fontId="4" fillId="0" borderId="0" xfId="0" applyNumberFormat="1" applyFont="1" applyAlignment="1">
      <alignment horizontal="right" vertical="center"/>
    </xf>
    <xf numFmtId="9" fontId="3" fillId="0" borderId="0" xfId="0" applyNumberFormat="1" applyFont="1" applyAlignment="1">
      <alignment vertical="center"/>
    </xf>
    <xf numFmtId="0" fontId="6" fillId="0" borderId="0" xfId="0" applyFont="1"/>
    <xf numFmtId="0" fontId="7" fillId="0" borderId="0" xfId="0" applyFont="1"/>
    <xf numFmtId="0" fontId="8" fillId="0" borderId="0" xfId="0" applyFont="1"/>
    <xf numFmtId="0" fontId="7" fillId="0" borderId="0" xfId="0" applyFont="1" applyAlignment="1">
      <alignment wrapText="1"/>
    </xf>
    <xf numFmtId="9" fontId="0" fillId="0" borderId="0" xfId="1" applyFont="1" applyAlignment="1">
      <alignment horizontal="right" wrapText="1"/>
    </xf>
    <xf numFmtId="9" fontId="0" fillId="0" borderId="0" xfId="1" applyFont="1" applyAlignment="1">
      <alignment horizontal="right"/>
    </xf>
    <xf numFmtId="0" fontId="6" fillId="0" borderId="1" xfId="0" applyFont="1" applyBorder="1" applyProtection="1">
      <protection locked="0"/>
    </xf>
    <xf numFmtId="9" fontId="6" fillId="0" borderId="0" xfId="1" applyFont="1"/>
    <xf numFmtId="164" fontId="6" fillId="0" borderId="0" xfId="0" applyNumberFormat="1" applyFont="1"/>
    <xf numFmtId="0" fontId="2" fillId="0" borderId="0" xfId="0" applyFont="1" applyAlignment="1">
      <alignment horizontal="center" wrapText="1"/>
    </xf>
    <xf numFmtId="9" fontId="2" fillId="0" borderId="0" xfId="1" applyFont="1" applyAlignment="1">
      <alignment horizontal="center" wrapText="1"/>
    </xf>
    <xf numFmtId="164" fontId="2" fillId="0" borderId="0" xfId="0" applyNumberFormat="1" applyFont="1" applyAlignment="1">
      <alignment horizontal="center" wrapText="1"/>
    </xf>
    <xf numFmtId="0" fontId="10" fillId="0" borderId="0" xfId="0" applyFont="1" applyAlignment="1">
      <alignment wrapText="1"/>
    </xf>
    <xf numFmtId="9" fontId="0" fillId="0" borderId="0" xfId="1" applyFont="1" applyAlignment="1">
      <alignment horizontal="center"/>
    </xf>
    <xf numFmtId="164" fontId="0" fillId="2" borderId="1" xfId="0" applyNumberFormat="1" applyFill="1" applyBorder="1" applyProtection="1">
      <protection locked="0"/>
    </xf>
    <xf numFmtId="164" fontId="11" fillId="0" borderId="0" xfId="0" applyNumberFormat="1" applyFont="1"/>
    <xf numFmtId="9" fontId="0" fillId="0" borderId="0" xfId="1" applyFont="1" applyBorder="1" applyAlignment="1">
      <alignment horizontal="center"/>
    </xf>
    <xf numFmtId="9" fontId="0" fillId="0" borderId="3" xfId="1" applyFont="1" applyBorder="1" applyProtection="1">
      <protection locked="0"/>
    </xf>
    <xf numFmtId="0" fontId="0" fillId="0" borderId="4" xfId="0" applyBorder="1" applyProtection="1">
      <protection locked="0"/>
    </xf>
    <xf numFmtId="9" fontId="0" fillId="0" borderId="5" xfId="1" applyFont="1" applyBorder="1" applyProtection="1"/>
    <xf numFmtId="9" fontId="0" fillId="0" borderId="6" xfId="1" applyFont="1" applyBorder="1" applyProtection="1"/>
    <xf numFmtId="9" fontId="12" fillId="0" borderId="0" xfId="1" applyFont="1" applyAlignment="1">
      <alignment horizontal="right" wrapText="1"/>
    </xf>
    <xf numFmtId="164" fontId="5" fillId="0" borderId="0" xfId="0" applyNumberFormat="1" applyFont="1"/>
    <xf numFmtId="0" fontId="5" fillId="0" borderId="0" xfId="0" applyFont="1"/>
    <xf numFmtId="0" fontId="0" fillId="0" borderId="0" xfId="0" applyAlignment="1">
      <alignment horizontal="left" wrapText="1"/>
    </xf>
    <xf numFmtId="165" fontId="6" fillId="0" borderId="0" xfId="0" applyNumberFormat="1" applyFont="1"/>
    <xf numFmtId="9" fontId="6" fillId="0" borderId="0" xfId="1" applyFont="1" applyFill="1"/>
    <xf numFmtId="0" fontId="5" fillId="0" borderId="0" xfId="0" applyFont="1" applyAlignment="1">
      <alignment horizontal="left" wrapText="1"/>
    </xf>
    <xf numFmtId="0" fontId="8" fillId="0" borderId="0" xfId="0" applyFont="1" applyAlignment="1">
      <alignment horizontal="center"/>
    </xf>
    <xf numFmtId="0" fontId="0" fillId="2" borderId="0" xfId="0" applyFill="1" applyAlignment="1">
      <alignment horizontal="center" wrapText="1"/>
    </xf>
    <xf numFmtId="9" fontId="0" fillId="0" borderId="2" xfId="1" applyFont="1" applyBorder="1" applyAlignment="1">
      <alignment horizontal="left"/>
    </xf>
    <xf numFmtId="9" fontId="0" fillId="0" borderId="0" xfId="1" applyFont="1" applyAlignment="1">
      <alignment horizontal="left"/>
    </xf>
    <xf numFmtId="9" fontId="0" fillId="0" borderId="2" xfId="1" applyFont="1" applyBorder="1" applyAlignment="1">
      <alignment horizontal="center"/>
    </xf>
    <xf numFmtId="9" fontId="0" fillId="0" borderId="0" xfId="1" applyFont="1" applyAlignment="1">
      <alignment horizontal="center"/>
    </xf>
    <xf numFmtId="0" fontId="5" fillId="0" borderId="0" xfId="0" applyFont="1"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0"/>
  <sheetViews>
    <sheetView tabSelected="1" zoomScale="90" zoomScaleNormal="90" workbookViewId="0">
      <selection activeCell="F64" sqref="F64"/>
    </sheetView>
  </sheetViews>
  <sheetFormatPr defaultRowHeight="18" x14ac:dyDescent="0.35"/>
  <cols>
    <col min="1" max="1" width="9.21875" style="14"/>
    <col min="2" max="2" width="46.77734375" customWidth="1"/>
    <col min="3" max="3" width="13" customWidth="1"/>
    <col min="4" max="4" width="12.77734375" style="2" customWidth="1"/>
    <col min="5" max="5" width="13.5546875" customWidth="1"/>
    <col min="6" max="6" width="11.21875" style="1" bestFit="1" customWidth="1"/>
    <col min="7" max="7" width="10.77734375" style="1" bestFit="1" customWidth="1"/>
    <col min="8" max="9" width="8.5546875" customWidth="1"/>
  </cols>
  <sheetData>
    <row r="1" spans="1:9" x14ac:dyDescent="0.35">
      <c r="B1" s="41" t="s">
        <v>50</v>
      </c>
      <c r="C1" s="41"/>
      <c r="D1" s="41"/>
      <c r="E1" s="41"/>
      <c r="F1" s="41"/>
    </row>
    <row r="2" spans="1:9" ht="18.75" customHeight="1" x14ac:dyDescent="0.3">
      <c r="A2" s="42" t="s">
        <v>84</v>
      </c>
      <c r="B2" s="42"/>
      <c r="C2" s="42"/>
      <c r="D2" s="42"/>
      <c r="E2" s="42"/>
      <c r="F2" s="42"/>
      <c r="G2" s="42"/>
      <c r="H2" s="42"/>
      <c r="I2" s="42"/>
    </row>
    <row r="3" spans="1:9" ht="18.75" customHeight="1" x14ac:dyDescent="0.3">
      <c r="A3" s="42"/>
      <c r="B3" s="42"/>
      <c r="C3" s="42"/>
      <c r="D3" s="42"/>
      <c r="E3" s="42"/>
      <c r="F3" s="42"/>
      <c r="G3" s="42"/>
      <c r="H3" s="42"/>
      <c r="I3" s="42"/>
    </row>
    <row r="4" spans="1:9" x14ac:dyDescent="0.35">
      <c r="B4" s="47" t="s">
        <v>60</v>
      </c>
      <c r="C4" s="47"/>
      <c r="D4" s="47"/>
    </row>
    <row r="5" spans="1:9" x14ac:dyDescent="0.35">
      <c r="A5" s="15">
        <v>1</v>
      </c>
      <c r="B5" t="s">
        <v>53</v>
      </c>
      <c r="C5" s="3" t="s">
        <v>54</v>
      </c>
      <c r="D5" s="43" t="s">
        <v>78</v>
      </c>
      <c r="E5" s="44"/>
      <c r="F5" s="44"/>
      <c r="G5" s="1">
        <f>IF(C5=Sheet2!B2,175,(SUM(E12:E65,E67,E73:E76)*0.55))</f>
        <v>175</v>
      </c>
    </row>
    <row r="6" spans="1:9" x14ac:dyDescent="0.35">
      <c r="A6" s="15">
        <v>2</v>
      </c>
      <c r="B6" t="s">
        <v>5</v>
      </c>
      <c r="C6" s="3" t="s">
        <v>15</v>
      </c>
      <c r="D6" s="45"/>
      <c r="E6" s="46"/>
      <c r="F6" s="46"/>
      <c r="G6" s="1">
        <f>IF(C6=Sheet2!A2,60,0)</f>
        <v>0</v>
      </c>
    </row>
    <row r="7" spans="1:9" x14ac:dyDescent="0.35">
      <c r="A7" s="15">
        <v>3</v>
      </c>
      <c r="B7" t="s">
        <v>6</v>
      </c>
      <c r="C7" s="3" t="s">
        <v>15</v>
      </c>
      <c r="D7" s="45"/>
      <c r="E7" s="46"/>
      <c r="F7" s="46"/>
      <c r="G7" s="1">
        <f>IF(C7=Sheet2!A2,15,0)</f>
        <v>0</v>
      </c>
    </row>
    <row r="8" spans="1:9" ht="29.4" x14ac:dyDescent="0.35">
      <c r="A8" s="15">
        <v>4</v>
      </c>
      <c r="B8" s="37" t="s">
        <v>79</v>
      </c>
      <c r="C8" s="3" t="s">
        <v>15</v>
      </c>
      <c r="D8" s="29"/>
      <c r="E8" s="26"/>
      <c r="F8" s="26"/>
      <c r="G8" s="1">
        <f>IF(C8="No",0,15)</f>
        <v>0</v>
      </c>
    </row>
    <row r="9" spans="1:9" x14ac:dyDescent="0.35">
      <c r="A9" s="15"/>
      <c r="C9" s="7"/>
    </row>
    <row r="10" spans="1:9" ht="43.5" customHeight="1" x14ac:dyDescent="0.35">
      <c r="A10" s="15">
        <v>5</v>
      </c>
      <c r="B10" s="40" t="s">
        <v>83</v>
      </c>
      <c r="C10" s="40"/>
      <c r="D10" s="40"/>
      <c r="E10" s="40"/>
    </row>
    <row r="11" spans="1:9" s="6" customFormat="1" ht="43.8" x14ac:dyDescent="0.35">
      <c r="A11" s="16"/>
      <c r="B11" s="22" t="s">
        <v>4</v>
      </c>
      <c r="C11" s="22" t="s">
        <v>16</v>
      </c>
      <c r="D11" s="23" t="s">
        <v>1</v>
      </c>
      <c r="E11" s="22" t="s">
        <v>86</v>
      </c>
      <c r="F11" s="24" t="s">
        <v>2</v>
      </c>
      <c r="G11" s="24" t="s">
        <v>3</v>
      </c>
      <c r="H11" s="24" t="s">
        <v>80</v>
      </c>
      <c r="I11" s="24" t="s">
        <v>81</v>
      </c>
    </row>
    <row r="12" spans="1:9" s="13" customFormat="1" ht="15.6" x14ac:dyDescent="0.3">
      <c r="B12" s="13" t="s">
        <v>17</v>
      </c>
      <c r="C12" s="19"/>
      <c r="D12" s="20">
        <v>1.43</v>
      </c>
      <c r="E12" s="13">
        <f>ROUND(C12*D12,0)</f>
        <v>0</v>
      </c>
      <c r="F12" s="21">
        <v>3.75</v>
      </c>
      <c r="G12" s="21">
        <f>E12*F12</f>
        <v>0</v>
      </c>
      <c r="H12" s="20">
        <v>1</v>
      </c>
      <c r="I12" s="13">
        <f>H12*E12</f>
        <v>0</v>
      </c>
    </row>
    <row r="13" spans="1:9" s="13" customFormat="1" ht="15.6" x14ac:dyDescent="0.3">
      <c r="B13" s="13" t="s">
        <v>18</v>
      </c>
      <c r="C13" s="19"/>
      <c r="D13" s="20">
        <v>1.43</v>
      </c>
      <c r="E13" s="13">
        <f t="shared" ref="E13:E65" si="0">ROUND(C13*D13,0)</f>
        <v>0</v>
      </c>
      <c r="F13" s="21">
        <v>4.5</v>
      </c>
      <c r="G13" s="21">
        <f t="shared" ref="G13:G65" si="1">E13*F13</f>
        <v>0</v>
      </c>
      <c r="H13" s="20">
        <v>1</v>
      </c>
      <c r="I13" s="13">
        <f t="shared" ref="I13:I65" si="2">H13*E13</f>
        <v>0</v>
      </c>
    </row>
    <row r="14" spans="1:9" s="13" customFormat="1" ht="15.6" x14ac:dyDescent="0.3">
      <c r="B14" s="13" t="s">
        <v>19</v>
      </c>
      <c r="C14" s="19"/>
      <c r="D14" s="20">
        <v>1.43</v>
      </c>
      <c r="E14" s="13">
        <f t="shared" si="0"/>
        <v>0</v>
      </c>
      <c r="F14" s="21">
        <v>3.75</v>
      </c>
      <c r="G14" s="21">
        <f t="shared" si="1"/>
        <v>0</v>
      </c>
      <c r="H14" s="20">
        <v>1</v>
      </c>
      <c r="I14" s="13">
        <f t="shared" si="2"/>
        <v>0</v>
      </c>
    </row>
    <row r="15" spans="1:9" s="13" customFormat="1" ht="15.6" x14ac:dyDescent="0.3">
      <c r="B15" s="13" t="s">
        <v>20</v>
      </c>
      <c r="C15" s="19"/>
      <c r="D15" s="20">
        <v>1.6</v>
      </c>
      <c r="E15" s="13">
        <f t="shared" si="0"/>
        <v>0</v>
      </c>
      <c r="F15" s="21">
        <v>4</v>
      </c>
      <c r="G15" s="21">
        <f t="shared" si="1"/>
        <v>0</v>
      </c>
      <c r="H15" s="20">
        <v>1</v>
      </c>
      <c r="I15" s="13">
        <f t="shared" si="2"/>
        <v>0</v>
      </c>
    </row>
    <row r="16" spans="1:9" s="13" customFormat="1" ht="15.6" x14ac:dyDescent="0.3">
      <c r="B16" s="13" t="s">
        <v>21</v>
      </c>
      <c r="C16" s="19"/>
      <c r="D16" s="20">
        <v>1.43</v>
      </c>
      <c r="E16" s="13">
        <f t="shared" si="0"/>
        <v>0</v>
      </c>
      <c r="F16" s="21">
        <v>3.75</v>
      </c>
      <c r="G16" s="21">
        <f t="shared" si="1"/>
        <v>0</v>
      </c>
      <c r="H16" s="20">
        <v>1</v>
      </c>
      <c r="I16" s="13">
        <f t="shared" si="2"/>
        <v>0</v>
      </c>
    </row>
    <row r="17" spans="2:9" s="13" customFormat="1" ht="15.6" x14ac:dyDescent="0.3">
      <c r="B17" s="13" t="s">
        <v>22</v>
      </c>
      <c r="C17" s="19"/>
      <c r="D17" s="20">
        <v>1.6</v>
      </c>
      <c r="E17" s="13">
        <f t="shared" si="0"/>
        <v>0</v>
      </c>
      <c r="F17" s="21">
        <v>4</v>
      </c>
      <c r="G17" s="21">
        <f t="shared" si="1"/>
        <v>0</v>
      </c>
      <c r="H17" s="20">
        <v>1</v>
      </c>
      <c r="I17" s="13">
        <f t="shared" si="2"/>
        <v>0</v>
      </c>
    </row>
    <row r="18" spans="2:9" s="13" customFormat="1" ht="15.6" x14ac:dyDescent="0.3">
      <c r="B18" s="13" t="s">
        <v>91</v>
      </c>
      <c r="C18" s="19"/>
      <c r="D18" s="39">
        <v>1.33</v>
      </c>
      <c r="E18" s="13">
        <f>ROUND(C18*D18,0)</f>
        <v>0</v>
      </c>
      <c r="F18" s="28">
        <f>31/8</f>
        <v>3.875</v>
      </c>
      <c r="G18" s="21">
        <f>E18*F18</f>
        <v>0</v>
      </c>
      <c r="H18" s="39">
        <v>1</v>
      </c>
      <c r="I18" s="38">
        <f>H18*E18</f>
        <v>0</v>
      </c>
    </row>
    <row r="19" spans="2:9" s="13" customFormat="1" ht="15.6" x14ac:dyDescent="0.3">
      <c r="B19" s="13" t="s">
        <v>23</v>
      </c>
      <c r="C19" s="19"/>
      <c r="D19" s="20">
        <v>1.43</v>
      </c>
      <c r="E19" s="13">
        <f t="shared" si="0"/>
        <v>0</v>
      </c>
      <c r="F19" s="21">
        <v>4</v>
      </c>
      <c r="G19" s="21">
        <f t="shared" si="1"/>
        <v>0</v>
      </c>
      <c r="H19" s="20">
        <v>1</v>
      </c>
      <c r="I19" s="13">
        <f t="shared" si="2"/>
        <v>0</v>
      </c>
    </row>
    <row r="20" spans="2:9" s="13" customFormat="1" ht="15.6" x14ac:dyDescent="0.3">
      <c r="B20" s="13" t="s">
        <v>88</v>
      </c>
      <c r="C20" s="19"/>
      <c r="D20" s="20">
        <v>1.43</v>
      </c>
      <c r="E20" s="13">
        <f t="shared" ref="E20" si="3">ROUND(C20*D20,0)</f>
        <v>0</v>
      </c>
      <c r="F20" s="21">
        <v>4</v>
      </c>
      <c r="G20" s="21">
        <f t="shared" ref="G20" si="4">E20*F20</f>
        <v>0</v>
      </c>
      <c r="H20" s="20">
        <v>1</v>
      </c>
      <c r="I20" s="13">
        <f t="shared" ref="I20" si="5">H20*E20</f>
        <v>0</v>
      </c>
    </row>
    <row r="21" spans="2:9" s="13" customFormat="1" ht="15.6" x14ac:dyDescent="0.3">
      <c r="B21" s="13" t="s">
        <v>62</v>
      </c>
      <c r="C21" s="19"/>
      <c r="D21" s="20">
        <v>1.43</v>
      </c>
      <c r="E21" s="13">
        <f t="shared" si="0"/>
        <v>0</v>
      </c>
      <c r="F21" s="21">
        <v>4</v>
      </c>
      <c r="G21" s="21">
        <f t="shared" si="1"/>
        <v>0</v>
      </c>
      <c r="H21" s="20">
        <v>1</v>
      </c>
      <c r="I21" s="13">
        <f t="shared" si="2"/>
        <v>0</v>
      </c>
    </row>
    <row r="22" spans="2:9" s="13" customFormat="1" ht="15.6" x14ac:dyDescent="0.3">
      <c r="B22" s="13" t="s">
        <v>61</v>
      </c>
      <c r="C22" s="19"/>
      <c r="D22" s="20">
        <v>1.43</v>
      </c>
      <c r="E22" s="13">
        <f t="shared" si="0"/>
        <v>0</v>
      </c>
      <c r="F22" s="21">
        <v>4</v>
      </c>
      <c r="G22" s="21">
        <f t="shared" si="1"/>
        <v>0</v>
      </c>
      <c r="H22" s="20">
        <v>1</v>
      </c>
      <c r="I22" s="13">
        <f t="shared" si="2"/>
        <v>0</v>
      </c>
    </row>
    <row r="23" spans="2:9" s="13" customFormat="1" ht="15.6" x14ac:dyDescent="0.3">
      <c r="B23" s="13" t="s">
        <v>0</v>
      </c>
      <c r="C23" s="19"/>
      <c r="D23" s="20">
        <v>1.43</v>
      </c>
      <c r="E23" s="13">
        <f t="shared" si="0"/>
        <v>0</v>
      </c>
      <c r="F23" s="21">
        <v>4</v>
      </c>
      <c r="G23" s="21">
        <f t="shared" si="1"/>
        <v>0</v>
      </c>
      <c r="H23" s="20">
        <v>0.83</v>
      </c>
      <c r="I23" s="13">
        <f t="shared" si="2"/>
        <v>0</v>
      </c>
    </row>
    <row r="24" spans="2:9" s="13" customFormat="1" ht="15.6" x14ac:dyDescent="0.3">
      <c r="B24" s="13" t="s">
        <v>24</v>
      </c>
      <c r="C24" s="19"/>
      <c r="D24" s="20">
        <v>1.6</v>
      </c>
      <c r="E24" s="13">
        <f t="shared" si="0"/>
        <v>0</v>
      </c>
      <c r="F24" s="21">
        <v>4</v>
      </c>
      <c r="G24" s="21">
        <f t="shared" si="1"/>
        <v>0</v>
      </c>
      <c r="H24" s="20">
        <v>0.83</v>
      </c>
      <c r="I24" s="13">
        <f t="shared" si="2"/>
        <v>0</v>
      </c>
    </row>
    <row r="25" spans="2:9" s="13" customFormat="1" ht="15.6" x14ac:dyDescent="0.3">
      <c r="B25" s="13" t="s">
        <v>25</v>
      </c>
      <c r="C25" s="19"/>
      <c r="D25" s="20">
        <v>1.6</v>
      </c>
      <c r="E25" s="13">
        <f t="shared" si="0"/>
        <v>0</v>
      </c>
      <c r="F25" s="21">
        <v>4</v>
      </c>
      <c r="G25" s="21">
        <f t="shared" si="1"/>
        <v>0</v>
      </c>
      <c r="H25" s="20">
        <v>0.83</v>
      </c>
      <c r="I25" s="13">
        <f t="shared" si="2"/>
        <v>0</v>
      </c>
    </row>
    <row r="26" spans="2:9" s="13" customFormat="1" ht="15.6" x14ac:dyDescent="0.3">
      <c r="B26" s="13" t="s">
        <v>26</v>
      </c>
      <c r="C26" s="19"/>
      <c r="D26" s="20">
        <v>1.5</v>
      </c>
      <c r="E26" s="13">
        <f t="shared" si="0"/>
        <v>0</v>
      </c>
      <c r="F26" s="21">
        <v>4</v>
      </c>
      <c r="G26" s="21">
        <f t="shared" si="1"/>
        <v>0</v>
      </c>
      <c r="H26" s="20">
        <v>0.83</v>
      </c>
      <c r="I26" s="13">
        <f t="shared" si="2"/>
        <v>0</v>
      </c>
    </row>
    <row r="27" spans="2:9" s="13" customFormat="1" ht="15.6" x14ac:dyDescent="0.3">
      <c r="B27" s="13" t="s">
        <v>63</v>
      </c>
      <c r="C27" s="19"/>
      <c r="D27" s="20">
        <v>1.71</v>
      </c>
      <c r="E27" s="13">
        <f t="shared" si="0"/>
        <v>0</v>
      </c>
      <c r="F27" s="21">
        <v>4</v>
      </c>
      <c r="G27" s="21">
        <f t="shared" si="1"/>
        <v>0</v>
      </c>
      <c r="H27" s="20">
        <v>0.83</v>
      </c>
      <c r="I27" s="13">
        <f t="shared" si="2"/>
        <v>0</v>
      </c>
    </row>
    <row r="28" spans="2:9" s="13" customFormat="1" ht="15.6" x14ac:dyDescent="0.3">
      <c r="B28" s="13" t="s">
        <v>59</v>
      </c>
      <c r="C28" s="19"/>
      <c r="D28" s="20">
        <v>1.88</v>
      </c>
      <c r="E28" s="13">
        <f t="shared" si="0"/>
        <v>0</v>
      </c>
      <c r="F28" s="21">
        <v>5</v>
      </c>
      <c r="G28" s="21">
        <f t="shared" si="1"/>
        <v>0</v>
      </c>
      <c r="H28" s="20">
        <v>0.83</v>
      </c>
      <c r="I28" s="13">
        <f t="shared" si="2"/>
        <v>0</v>
      </c>
    </row>
    <row r="29" spans="2:9" s="13" customFormat="1" ht="15.6" x14ac:dyDescent="0.3">
      <c r="B29" s="13" t="s">
        <v>64</v>
      </c>
      <c r="C29" s="19"/>
      <c r="D29" s="20">
        <v>1.71</v>
      </c>
      <c r="E29" s="13">
        <f t="shared" si="0"/>
        <v>0</v>
      </c>
      <c r="F29" s="21">
        <v>4.25</v>
      </c>
      <c r="G29" s="21">
        <f t="shared" si="1"/>
        <v>0</v>
      </c>
      <c r="H29" s="20">
        <v>0.83</v>
      </c>
      <c r="I29" s="13">
        <f t="shared" si="2"/>
        <v>0</v>
      </c>
    </row>
    <row r="30" spans="2:9" s="13" customFormat="1" ht="15.6" x14ac:dyDescent="0.3">
      <c r="B30" s="13" t="s">
        <v>65</v>
      </c>
      <c r="C30" s="19"/>
      <c r="D30" s="20">
        <v>1.57</v>
      </c>
      <c r="E30" s="13">
        <f t="shared" si="0"/>
        <v>0</v>
      </c>
      <c r="F30" s="21">
        <v>4.25</v>
      </c>
      <c r="G30" s="21">
        <f t="shared" si="1"/>
        <v>0</v>
      </c>
      <c r="H30" s="20">
        <v>0.83</v>
      </c>
      <c r="I30" s="13">
        <f t="shared" si="2"/>
        <v>0</v>
      </c>
    </row>
    <row r="31" spans="2:9" s="13" customFormat="1" ht="15.6" x14ac:dyDescent="0.3">
      <c r="B31" s="13" t="s">
        <v>66</v>
      </c>
      <c r="C31" s="19"/>
      <c r="D31" s="20">
        <v>1.83</v>
      </c>
      <c r="E31" s="13">
        <f>ROUND(C31*D31,0)</f>
        <v>0</v>
      </c>
      <c r="F31" s="21">
        <v>4.75</v>
      </c>
      <c r="G31" s="21">
        <f>E31*F31</f>
        <v>0</v>
      </c>
      <c r="H31" s="20">
        <v>0.83</v>
      </c>
      <c r="I31" s="13">
        <f>H31*E31</f>
        <v>0</v>
      </c>
    </row>
    <row r="32" spans="2:9" s="13" customFormat="1" ht="15.6" x14ac:dyDescent="0.3">
      <c r="B32" s="13" t="s">
        <v>87</v>
      </c>
      <c r="C32" s="19"/>
      <c r="D32" s="20">
        <v>1.6</v>
      </c>
      <c r="E32" s="13">
        <f>ROUND(C32*D32,0)</f>
        <v>0</v>
      </c>
      <c r="F32" s="28">
        <f>46/11</f>
        <v>4.1818181818181817</v>
      </c>
      <c r="G32" s="21">
        <f>E32*F32</f>
        <v>0</v>
      </c>
      <c r="H32" s="20">
        <v>0.83</v>
      </c>
      <c r="I32" s="38">
        <f>H32*E32</f>
        <v>0</v>
      </c>
    </row>
    <row r="33" spans="2:9" s="13" customFormat="1" ht="15.6" x14ac:dyDescent="0.3">
      <c r="B33" s="13" t="s">
        <v>29</v>
      </c>
      <c r="C33" s="19"/>
      <c r="D33" s="20">
        <v>1.67</v>
      </c>
      <c r="E33" s="13">
        <f t="shared" ref="E33:E34" si="6">ROUND(C33*D33,0)</f>
        <v>0</v>
      </c>
      <c r="F33" s="21">
        <v>3.25</v>
      </c>
      <c r="G33" s="21">
        <f t="shared" ref="G33:G34" si="7">E33*F33</f>
        <v>0</v>
      </c>
      <c r="H33" s="20">
        <v>1</v>
      </c>
      <c r="I33" s="13">
        <f t="shared" si="2"/>
        <v>0</v>
      </c>
    </row>
    <row r="34" spans="2:9" s="13" customFormat="1" ht="15.6" x14ac:dyDescent="0.3">
      <c r="B34" s="13" t="s">
        <v>67</v>
      </c>
      <c r="C34" s="19"/>
      <c r="D34" s="20">
        <v>1.82</v>
      </c>
      <c r="E34" s="13">
        <f t="shared" si="6"/>
        <v>0</v>
      </c>
      <c r="F34" s="21">
        <v>3.5</v>
      </c>
      <c r="G34" s="21">
        <f t="shared" si="7"/>
        <v>0</v>
      </c>
      <c r="H34" s="20">
        <v>1</v>
      </c>
      <c r="I34" s="13">
        <f t="shared" si="2"/>
        <v>0</v>
      </c>
    </row>
    <row r="35" spans="2:9" s="13" customFormat="1" ht="15.6" x14ac:dyDescent="0.3">
      <c r="B35" s="13" t="s">
        <v>27</v>
      </c>
      <c r="C35" s="19"/>
      <c r="D35" s="20">
        <v>1.67</v>
      </c>
      <c r="E35" s="13">
        <f t="shared" si="0"/>
        <v>0</v>
      </c>
      <c r="F35" s="21">
        <v>3.75</v>
      </c>
      <c r="G35" s="21">
        <f t="shared" si="1"/>
        <v>0</v>
      </c>
      <c r="H35" s="20">
        <v>0.93</v>
      </c>
      <c r="I35" s="13">
        <f t="shared" si="2"/>
        <v>0</v>
      </c>
    </row>
    <row r="36" spans="2:9" s="13" customFormat="1" ht="15.6" x14ac:dyDescent="0.3">
      <c r="B36" s="13" t="s">
        <v>28</v>
      </c>
      <c r="C36" s="19"/>
      <c r="D36" s="20">
        <v>1.93</v>
      </c>
      <c r="E36" s="13">
        <f t="shared" si="0"/>
        <v>0</v>
      </c>
      <c r="F36" s="21">
        <v>3.75</v>
      </c>
      <c r="G36" s="21">
        <f t="shared" si="1"/>
        <v>0</v>
      </c>
      <c r="H36" s="20">
        <v>0.93</v>
      </c>
      <c r="I36" s="13">
        <f t="shared" si="2"/>
        <v>0</v>
      </c>
    </row>
    <row r="37" spans="2:9" s="13" customFormat="1" ht="15.6" x14ac:dyDescent="0.3">
      <c r="B37" s="13" t="s">
        <v>30</v>
      </c>
      <c r="C37" s="19"/>
      <c r="D37" s="20">
        <v>1.87</v>
      </c>
      <c r="E37" s="13">
        <f t="shared" si="0"/>
        <v>0</v>
      </c>
      <c r="F37" s="21">
        <v>3.75</v>
      </c>
      <c r="G37" s="21">
        <f t="shared" si="1"/>
        <v>0</v>
      </c>
      <c r="H37" s="20">
        <v>0.93</v>
      </c>
      <c r="I37" s="13">
        <f t="shared" si="2"/>
        <v>0</v>
      </c>
    </row>
    <row r="38" spans="2:9" s="13" customFormat="1" ht="15.6" x14ac:dyDescent="0.3">
      <c r="B38" s="13" t="s">
        <v>31</v>
      </c>
      <c r="C38" s="19"/>
      <c r="D38" s="20">
        <v>2.0299999999999998</v>
      </c>
      <c r="E38" s="13">
        <f t="shared" si="0"/>
        <v>0</v>
      </c>
      <c r="F38" s="21">
        <v>4</v>
      </c>
      <c r="G38" s="21">
        <f t="shared" si="1"/>
        <v>0</v>
      </c>
      <c r="H38" s="20">
        <v>0.93</v>
      </c>
      <c r="I38" s="13">
        <f t="shared" si="2"/>
        <v>0</v>
      </c>
    </row>
    <row r="39" spans="2:9" s="13" customFormat="1" ht="15.6" x14ac:dyDescent="0.3">
      <c r="B39" s="13" t="s">
        <v>33</v>
      </c>
      <c r="C39" s="19"/>
      <c r="D39" s="20">
        <v>2.37</v>
      </c>
      <c r="E39" s="13">
        <f t="shared" ref="E39" si="8">ROUND(C39*D39,0)</f>
        <v>0</v>
      </c>
      <c r="F39" s="21">
        <v>4</v>
      </c>
      <c r="G39" s="21">
        <f t="shared" ref="G39" si="9">E39*F39</f>
        <v>0</v>
      </c>
      <c r="H39" s="20">
        <v>0.93</v>
      </c>
      <c r="I39" s="13">
        <f t="shared" si="2"/>
        <v>0</v>
      </c>
    </row>
    <row r="40" spans="2:9" s="13" customFormat="1" ht="15.6" x14ac:dyDescent="0.3">
      <c r="B40" s="13" t="s">
        <v>32</v>
      </c>
      <c r="C40" s="19"/>
      <c r="D40" s="20">
        <v>1.93</v>
      </c>
      <c r="E40" s="13">
        <f t="shared" si="0"/>
        <v>0</v>
      </c>
      <c r="F40" s="21">
        <v>4.5</v>
      </c>
      <c r="G40" s="21">
        <f t="shared" si="1"/>
        <v>0</v>
      </c>
      <c r="H40" s="20">
        <v>0.93</v>
      </c>
      <c r="I40" s="13">
        <f t="shared" si="2"/>
        <v>0</v>
      </c>
    </row>
    <row r="41" spans="2:9" s="13" customFormat="1" ht="15.6" x14ac:dyDescent="0.3">
      <c r="B41" s="13" t="s">
        <v>68</v>
      </c>
      <c r="C41" s="19"/>
      <c r="D41" s="20">
        <v>1.67</v>
      </c>
      <c r="E41" s="13">
        <f t="shared" ref="E41:E43" si="10">ROUND(C41*D41,0)</f>
        <v>0</v>
      </c>
      <c r="F41" s="21">
        <v>2.75</v>
      </c>
      <c r="G41" s="21">
        <f t="shared" ref="G41:G43" si="11">E41*F41</f>
        <v>0</v>
      </c>
      <c r="H41" s="20">
        <v>1</v>
      </c>
      <c r="I41" s="13">
        <f t="shared" si="2"/>
        <v>0</v>
      </c>
    </row>
    <row r="42" spans="2:9" s="13" customFormat="1" ht="15.6" x14ac:dyDescent="0.3">
      <c r="B42" s="13" t="s">
        <v>69</v>
      </c>
      <c r="C42" s="19"/>
      <c r="D42" s="20">
        <v>2</v>
      </c>
      <c r="E42" s="13">
        <f t="shared" si="10"/>
        <v>0</v>
      </c>
      <c r="F42" s="28">
        <f>35/5/2</f>
        <v>3.5</v>
      </c>
      <c r="G42" s="21">
        <f>E42*F42</f>
        <v>0</v>
      </c>
      <c r="H42" s="20">
        <v>0.9</v>
      </c>
      <c r="I42" s="13">
        <f t="shared" si="2"/>
        <v>0</v>
      </c>
    </row>
    <row r="43" spans="2:9" s="13" customFormat="1" ht="15.6" x14ac:dyDescent="0.3">
      <c r="B43" s="13" t="s">
        <v>36</v>
      </c>
      <c r="C43" s="19"/>
      <c r="D43" s="20">
        <v>1.67</v>
      </c>
      <c r="E43" s="13">
        <f t="shared" si="10"/>
        <v>0</v>
      </c>
      <c r="F43" s="21">
        <v>3.75</v>
      </c>
      <c r="G43" s="21">
        <f t="shared" si="11"/>
        <v>0</v>
      </c>
      <c r="H43" s="20">
        <v>0.93</v>
      </c>
      <c r="I43" s="13">
        <f t="shared" si="2"/>
        <v>0</v>
      </c>
    </row>
    <row r="44" spans="2:9" s="13" customFormat="1" ht="15.6" x14ac:dyDescent="0.3">
      <c r="B44" s="13" t="s">
        <v>34</v>
      </c>
      <c r="C44" s="19"/>
      <c r="D44" s="20">
        <v>1.87</v>
      </c>
      <c r="E44" s="13">
        <f t="shared" si="0"/>
        <v>0</v>
      </c>
      <c r="F44" s="21">
        <v>3.75</v>
      </c>
      <c r="G44" s="21">
        <f t="shared" si="1"/>
        <v>0</v>
      </c>
      <c r="H44" s="20">
        <v>0.93</v>
      </c>
      <c r="I44" s="13">
        <f t="shared" si="2"/>
        <v>0</v>
      </c>
    </row>
    <row r="45" spans="2:9" s="13" customFormat="1" ht="15.6" x14ac:dyDescent="0.3">
      <c r="B45" s="13" t="s">
        <v>35</v>
      </c>
      <c r="C45" s="19"/>
      <c r="D45" s="20">
        <v>2.0299999999999998</v>
      </c>
      <c r="E45" s="13">
        <f t="shared" si="0"/>
        <v>0</v>
      </c>
      <c r="F45" s="21">
        <v>4.25</v>
      </c>
      <c r="G45" s="21">
        <f t="shared" si="1"/>
        <v>0</v>
      </c>
      <c r="H45" s="20">
        <v>0.93</v>
      </c>
      <c r="I45" s="13">
        <f t="shared" si="2"/>
        <v>0</v>
      </c>
    </row>
    <row r="46" spans="2:9" s="13" customFormat="1" ht="15.6" x14ac:dyDescent="0.3">
      <c r="B46" s="13" t="s">
        <v>45</v>
      </c>
      <c r="C46" s="19"/>
      <c r="D46" s="20">
        <v>1.67</v>
      </c>
      <c r="E46" s="13">
        <f t="shared" ref="E46:E62" si="12">ROUND(C46*D46,0)</f>
        <v>0</v>
      </c>
      <c r="F46" s="21">
        <v>4</v>
      </c>
      <c r="G46" s="21">
        <f t="shared" ref="G46:G62" si="13">E46*F46</f>
        <v>0</v>
      </c>
      <c r="H46" s="20">
        <v>0.93</v>
      </c>
      <c r="I46" s="13">
        <f t="shared" si="2"/>
        <v>0</v>
      </c>
    </row>
    <row r="47" spans="2:9" s="13" customFormat="1" ht="15.6" x14ac:dyDescent="0.3">
      <c r="B47" s="13" t="s">
        <v>46</v>
      </c>
      <c r="C47" s="19"/>
      <c r="D47" s="20">
        <v>1.67</v>
      </c>
      <c r="E47" s="13">
        <f t="shared" si="12"/>
        <v>0</v>
      </c>
      <c r="F47" s="21">
        <v>4</v>
      </c>
      <c r="G47" s="21">
        <f t="shared" si="13"/>
        <v>0</v>
      </c>
      <c r="H47" s="20">
        <v>0.93</v>
      </c>
      <c r="I47" s="13">
        <f t="shared" si="2"/>
        <v>0</v>
      </c>
    </row>
    <row r="48" spans="2:9" s="13" customFormat="1" ht="15.6" x14ac:dyDescent="0.3">
      <c r="B48" s="13" t="s">
        <v>41</v>
      </c>
      <c r="C48" s="19"/>
      <c r="D48" s="20">
        <v>1.67</v>
      </c>
      <c r="E48" s="13">
        <f t="shared" si="12"/>
        <v>0</v>
      </c>
      <c r="F48" s="21">
        <v>3.75</v>
      </c>
      <c r="G48" s="21">
        <f t="shared" si="13"/>
        <v>0</v>
      </c>
      <c r="H48" s="20">
        <v>0.93</v>
      </c>
      <c r="I48" s="13">
        <f t="shared" si="2"/>
        <v>0</v>
      </c>
    </row>
    <row r="49" spans="2:9" s="13" customFormat="1" ht="15.6" x14ac:dyDescent="0.3">
      <c r="B49" s="13" t="s">
        <v>40</v>
      </c>
      <c r="C49" s="19"/>
      <c r="D49" s="20">
        <v>1.67</v>
      </c>
      <c r="E49" s="13">
        <f t="shared" si="12"/>
        <v>0</v>
      </c>
      <c r="F49" s="21">
        <v>3.25</v>
      </c>
      <c r="G49" s="21">
        <f t="shared" si="13"/>
        <v>0</v>
      </c>
      <c r="H49" s="20">
        <v>1</v>
      </c>
      <c r="I49" s="13">
        <f t="shared" si="2"/>
        <v>0</v>
      </c>
    </row>
    <row r="50" spans="2:9" s="13" customFormat="1" ht="15.6" x14ac:dyDescent="0.3">
      <c r="B50" s="13" t="s">
        <v>38</v>
      </c>
      <c r="C50" s="19"/>
      <c r="D50" s="20">
        <v>1.67</v>
      </c>
      <c r="E50" s="13">
        <f t="shared" si="12"/>
        <v>0</v>
      </c>
      <c r="F50" s="21">
        <v>2.75</v>
      </c>
      <c r="G50" s="21">
        <f t="shared" si="13"/>
        <v>0</v>
      </c>
      <c r="H50" s="20">
        <v>1</v>
      </c>
      <c r="I50" s="13">
        <f t="shared" si="2"/>
        <v>0</v>
      </c>
    </row>
    <row r="51" spans="2:9" s="13" customFormat="1" ht="15.6" x14ac:dyDescent="0.3">
      <c r="B51" s="13" t="s">
        <v>42</v>
      </c>
      <c r="C51" s="19"/>
      <c r="D51" s="20">
        <v>1.67</v>
      </c>
      <c r="E51" s="13">
        <f t="shared" si="12"/>
        <v>0</v>
      </c>
      <c r="F51" s="21">
        <v>3.75</v>
      </c>
      <c r="G51" s="21">
        <f t="shared" si="13"/>
        <v>0</v>
      </c>
      <c r="H51" s="20">
        <v>0.93</v>
      </c>
      <c r="I51" s="13">
        <f t="shared" si="2"/>
        <v>0</v>
      </c>
    </row>
    <row r="52" spans="2:9" s="13" customFormat="1" ht="15.6" x14ac:dyDescent="0.3">
      <c r="B52" s="13" t="s">
        <v>43</v>
      </c>
      <c r="C52" s="19"/>
      <c r="D52" s="20">
        <v>1.67</v>
      </c>
      <c r="E52" s="13">
        <f t="shared" si="12"/>
        <v>0</v>
      </c>
      <c r="F52" s="21">
        <v>3.75</v>
      </c>
      <c r="G52" s="21">
        <f t="shared" si="13"/>
        <v>0</v>
      </c>
      <c r="H52" s="20">
        <v>0.93</v>
      </c>
      <c r="I52" s="13">
        <f t="shared" si="2"/>
        <v>0</v>
      </c>
    </row>
    <row r="53" spans="2:9" s="13" customFormat="1" ht="15.6" x14ac:dyDescent="0.3">
      <c r="B53" s="13" t="s">
        <v>49</v>
      </c>
      <c r="C53" s="19"/>
      <c r="D53" s="20">
        <v>1</v>
      </c>
      <c r="E53" s="13">
        <f t="shared" si="12"/>
        <v>0</v>
      </c>
      <c r="F53" s="21">
        <v>7</v>
      </c>
      <c r="G53" s="21">
        <f t="shared" si="13"/>
        <v>0</v>
      </c>
      <c r="H53" s="20">
        <v>0.4</v>
      </c>
      <c r="I53" s="13">
        <f t="shared" si="2"/>
        <v>0</v>
      </c>
    </row>
    <row r="54" spans="2:9" s="13" customFormat="1" ht="15.6" x14ac:dyDescent="0.3">
      <c r="B54" s="13" t="s">
        <v>70</v>
      </c>
      <c r="C54" s="19"/>
      <c r="D54" s="20">
        <v>1</v>
      </c>
      <c r="E54" s="13">
        <f t="shared" si="12"/>
        <v>0</v>
      </c>
      <c r="F54" s="21">
        <v>7</v>
      </c>
      <c r="G54" s="21">
        <f t="shared" si="13"/>
        <v>0</v>
      </c>
      <c r="H54" s="20">
        <v>0.4</v>
      </c>
      <c r="I54" s="13">
        <f t="shared" si="2"/>
        <v>0</v>
      </c>
    </row>
    <row r="55" spans="2:9" s="13" customFormat="1" ht="15.6" x14ac:dyDescent="0.3">
      <c r="B55" s="13" t="s">
        <v>71</v>
      </c>
      <c r="C55" s="19"/>
      <c r="D55" s="20">
        <v>1</v>
      </c>
      <c r="E55" s="13">
        <f t="shared" si="12"/>
        <v>0</v>
      </c>
      <c r="F55" s="21">
        <v>7</v>
      </c>
      <c r="G55" s="21">
        <f t="shared" si="13"/>
        <v>0</v>
      </c>
      <c r="H55" s="20">
        <v>0.4</v>
      </c>
      <c r="I55" s="13">
        <f t="shared" si="2"/>
        <v>0</v>
      </c>
    </row>
    <row r="56" spans="2:9" s="13" customFormat="1" ht="15.6" x14ac:dyDescent="0.3">
      <c r="B56" s="13" t="s">
        <v>72</v>
      </c>
      <c r="C56" s="19"/>
      <c r="D56" s="20">
        <v>1</v>
      </c>
      <c r="E56" s="13">
        <f t="shared" si="12"/>
        <v>0</v>
      </c>
      <c r="F56" s="21">
        <v>3.75</v>
      </c>
      <c r="G56" s="21">
        <f t="shared" si="13"/>
        <v>0</v>
      </c>
      <c r="H56" s="20">
        <v>0.55000000000000004</v>
      </c>
      <c r="I56" s="13">
        <f t="shared" si="2"/>
        <v>0</v>
      </c>
    </row>
    <row r="57" spans="2:9" s="13" customFormat="1" ht="15.6" x14ac:dyDescent="0.3">
      <c r="B57" s="13" t="s">
        <v>73</v>
      </c>
      <c r="C57" s="19"/>
      <c r="D57" s="20">
        <v>1</v>
      </c>
      <c r="E57" s="13">
        <f t="shared" si="12"/>
        <v>0</v>
      </c>
      <c r="F57" s="21">
        <v>3.75</v>
      </c>
      <c r="G57" s="21">
        <f t="shared" si="13"/>
        <v>0</v>
      </c>
      <c r="H57" s="20">
        <v>0.55000000000000004</v>
      </c>
      <c r="I57" s="13">
        <f t="shared" si="2"/>
        <v>0</v>
      </c>
    </row>
    <row r="58" spans="2:9" s="13" customFormat="1" ht="15.6" x14ac:dyDescent="0.3">
      <c r="B58" s="13" t="s">
        <v>48</v>
      </c>
      <c r="C58" s="19"/>
      <c r="D58" s="20">
        <v>1</v>
      </c>
      <c r="E58" s="13">
        <f t="shared" si="12"/>
        <v>0</v>
      </c>
      <c r="F58" s="21">
        <v>3.5</v>
      </c>
      <c r="G58" s="21">
        <f t="shared" si="13"/>
        <v>0</v>
      </c>
      <c r="H58" s="20">
        <v>1</v>
      </c>
      <c r="I58" s="13">
        <f t="shared" si="2"/>
        <v>0</v>
      </c>
    </row>
    <row r="59" spans="2:9" s="13" customFormat="1" ht="15.6" x14ac:dyDescent="0.3">
      <c r="B59" s="13" t="s">
        <v>39</v>
      </c>
      <c r="C59" s="19"/>
      <c r="D59" s="20">
        <v>1.67</v>
      </c>
      <c r="E59" s="13">
        <f t="shared" si="12"/>
        <v>0</v>
      </c>
      <c r="F59" s="21">
        <v>3.5</v>
      </c>
      <c r="G59" s="21">
        <f t="shared" si="13"/>
        <v>0</v>
      </c>
      <c r="H59" s="20">
        <v>1</v>
      </c>
      <c r="I59" s="13">
        <f t="shared" si="2"/>
        <v>0</v>
      </c>
    </row>
    <row r="60" spans="2:9" s="13" customFormat="1" ht="15.6" x14ac:dyDescent="0.3">
      <c r="B60" s="13" t="s">
        <v>47</v>
      </c>
      <c r="C60" s="19"/>
      <c r="D60" s="20">
        <v>1</v>
      </c>
      <c r="E60" s="13">
        <f t="shared" si="12"/>
        <v>0</v>
      </c>
      <c r="F60" s="21">
        <v>5</v>
      </c>
      <c r="G60" s="21">
        <f t="shared" si="13"/>
        <v>0</v>
      </c>
      <c r="H60" s="20">
        <v>0.8</v>
      </c>
      <c r="I60" s="13">
        <f t="shared" si="2"/>
        <v>0</v>
      </c>
    </row>
    <row r="61" spans="2:9" s="13" customFormat="1" ht="15.6" x14ac:dyDescent="0.3">
      <c r="B61" s="13" t="s">
        <v>74</v>
      </c>
      <c r="C61" s="19"/>
      <c r="D61" s="20">
        <v>2.37</v>
      </c>
      <c r="E61" s="13">
        <f t="shared" si="12"/>
        <v>0</v>
      </c>
      <c r="F61" s="21">
        <v>3.25</v>
      </c>
      <c r="G61" s="21">
        <f t="shared" si="13"/>
        <v>0</v>
      </c>
      <c r="H61" s="20">
        <v>1</v>
      </c>
      <c r="I61" s="13">
        <f t="shared" si="2"/>
        <v>0</v>
      </c>
    </row>
    <row r="62" spans="2:9" s="13" customFormat="1" ht="15.6" x14ac:dyDescent="0.3">
      <c r="B62" s="13" t="s">
        <v>75</v>
      </c>
      <c r="C62" s="19"/>
      <c r="D62" s="20">
        <v>1.87</v>
      </c>
      <c r="E62" s="13">
        <f t="shared" si="12"/>
        <v>0</v>
      </c>
      <c r="F62" s="21">
        <v>3.75</v>
      </c>
      <c r="G62" s="21">
        <f t="shared" si="13"/>
        <v>0</v>
      </c>
      <c r="H62" s="20">
        <v>1</v>
      </c>
      <c r="I62" s="13">
        <f t="shared" si="2"/>
        <v>0</v>
      </c>
    </row>
    <row r="63" spans="2:9" s="13" customFormat="1" ht="15.6" x14ac:dyDescent="0.3">
      <c r="B63" s="13" t="s">
        <v>37</v>
      </c>
      <c r="C63" s="19"/>
      <c r="D63" s="20">
        <v>1.67</v>
      </c>
      <c r="E63" s="13">
        <f t="shared" ref="E63" si="14">ROUND(C63*D63,0)</f>
        <v>0</v>
      </c>
      <c r="F63" s="21">
        <v>3.75</v>
      </c>
      <c r="G63" s="21">
        <f t="shared" ref="G63" si="15">E63*F63</f>
        <v>0</v>
      </c>
      <c r="H63" s="20">
        <v>0.93</v>
      </c>
      <c r="I63" s="13">
        <f t="shared" si="2"/>
        <v>0</v>
      </c>
    </row>
    <row r="64" spans="2:9" s="13" customFormat="1" ht="15.6" x14ac:dyDescent="0.3">
      <c r="B64" s="13" t="s">
        <v>44</v>
      </c>
      <c r="C64" s="19"/>
      <c r="D64" s="20">
        <v>1.67</v>
      </c>
      <c r="E64" s="13">
        <f t="shared" si="0"/>
        <v>0</v>
      </c>
      <c r="F64" s="21">
        <v>2.5</v>
      </c>
      <c r="G64" s="21">
        <f t="shared" si="1"/>
        <v>0</v>
      </c>
      <c r="H64" s="20">
        <v>1</v>
      </c>
      <c r="I64" s="13">
        <f t="shared" si="2"/>
        <v>0</v>
      </c>
    </row>
    <row r="65" spans="1:9" s="13" customFormat="1" ht="15.6" x14ac:dyDescent="0.3">
      <c r="B65" s="13" t="s">
        <v>76</v>
      </c>
      <c r="C65" s="19"/>
      <c r="D65" s="20">
        <v>1.67</v>
      </c>
      <c r="E65" s="13">
        <f t="shared" si="0"/>
        <v>0</v>
      </c>
      <c r="F65" s="21">
        <v>2.5</v>
      </c>
      <c r="G65" s="21">
        <f t="shared" si="1"/>
        <v>0</v>
      </c>
      <c r="H65" s="20">
        <v>1</v>
      </c>
      <c r="I65" s="13">
        <f t="shared" si="2"/>
        <v>0</v>
      </c>
    </row>
    <row r="67" spans="1:9" ht="87.75" customHeight="1" x14ac:dyDescent="0.35">
      <c r="A67" s="15">
        <v>5</v>
      </c>
      <c r="B67" s="6" t="s">
        <v>51</v>
      </c>
      <c r="C67" s="3"/>
      <c r="D67" s="34" t="s">
        <v>82</v>
      </c>
      <c r="E67">
        <f>SUM(E68:E70,C67)</f>
        <v>0</v>
      </c>
      <c r="F67" s="1">
        <f>IF(C5="Boned Out", 1,0.65)</f>
        <v>0.65</v>
      </c>
      <c r="G67" s="1">
        <f>F67*E67</f>
        <v>0</v>
      </c>
    </row>
    <row r="68" spans="1:9" ht="30.75" customHeight="1" x14ac:dyDescent="0.35">
      <c r="A68" s="15">
        <v>6</v>
      </c>
      <c r="B68" s="6" t="s">
        <v>56</v>
      </c>
      <c r="C68" s="4"/>
      <c r="D68" s="17" t="s">
        <v>8</v>
      </c>
      <c r="E68">
        <f>ROUND((C67/(1-C68))-C67,0)</f>
        <v>0</v>
      </c>
      <c r="F68" s="1">
        <v>3.25</v>
      </c>
      <c r="G68" s="1">
        <f>E68*F68</f>
        <v>0</v>
      </c>
    </row>
    <row r="69" spans="1:9" ht="30.75" customHeight="1" x14ac:dyDescent="0.35">
      <c r="A69" s="15">
        <v>7</v>
      </c>
      <c r="B69" s="6" t="s">
        <v>57</v>
      </c>
      <c r="C69" s="4"/>
      <c r="D69" s="17" t="s">
        <v>58</v>
      </c>
      <c r="E69">
        <f>ROUND((C67/(1-C69))-C67,0)</f>
        <v>0</v>
      </c>
      <c r="F69" s="1">
        <v>6</v>
      </c>
      <c r="G69" s="1">
        <f t="shared" ref="G69:G70" si="16">E69*F69</f>
        <v>0</v>
      </c>
    </row>
    <row r="70" spans="1:9" ht="30.75" customHeight="1" x14ac:dyDescent="0.35">
      <c r="A70" s="15">
        <v>8</v>
      </c>
      <c r="B70" s="6" t="s">
        <v>89</v>
      </c>
      <c r="C70" s="30"/>
      <c r="D70" s="17" t="s">
        <v>90</v>
      </c>
      <c r="E70">
        <f>ROUND((C67/(1-C70))-C67,0)</f>
        <v>0</v>
      </c>
      <c r="F70" s="1">
        <v>2.5</v>
      </c>
      <c r="G70" s="1">
        <f t="shared" si="16"/>
        <v>0</v>
      </c>
    </row>
    <row r="71" spans="1:9" ht="30.75" customHeight="1" x14ac:dyDescent="0.35">
      <c r="A71" s="15"/>
      <c r="B71" s="6"/>
      <c r="C71" s="32"/>
      <c r="D71" s="18"/>
    </row>
    <row r="72" spans="1:9" x14ac:dyDescent="0.35">
      <c r="A72" s="14">
        <v>9</v>
      </c>
      <c r="B72" s="25" t="s">
        <v>85</v>
      </c>
      <c r="C72" s="33"/>
    </row>
    <row r="73" spans="1:9" x14ac:dyDescent="0.35">
      <c r="B73" t="s">
        <v>11</v>
      </c>
      <c r="C73" s="31"/>
      <c r="D73" s="2" t="s">
        <v>52</v>
      </c>
      <c r="F73" s="1">
        <v>1.05</v>
      </c>
      <c r="G73" s="1">
        <f>C73*F73</f>
        <v>0</v>
      </c>
    </row>
    <row r="74" spans="1:9" x14ac:dyDescent="0.35">
      <c r="B74" t="s">
        <v>10</v>
      </c>
      <c r="C74" s="3"/>
      <c r="D74" s="2" t="s">
        <v>52</v>
      </c>
      <c r="F74" s="1">
        <v>1.05</v>
      </c>
      <c r="G74" s="1">
        <f>C74*F74</f>
        <v>0</v>
      </c>
    </row>
    <row r="75" spans="1:9" x14ac:dyDescent="0.35">
      <c r="B75" t="s">
        <v>9</v>
      </c>
      <c r="C75" s="3"/>
      <c r="D75" s="2" t="s">
        <v>52</v>
      </c>
      <c r="F75" s="1">
        <v>1.05</v>
      </c>
      <c r="G75" s="1">
        <f>C75*F75</f>
        <v>0</v>
      </c>
    </row>
    <row r="76" spans="1:9" x14ac:dyDescent="0.35">
      <c r="B76" t="s">
        <v>77</v>
      </c>
      <c r="C76" s="3"/>
      <c r="D76" s="2" t="s">
        <v>52</v>
      </c>
      <c r="F76" s="1">
        <v>1.2</v>
      </c>
      <c r="G76" s="1">
        <f>C76*F76</f>
        <v>0</v>
      </c>
    </row>
    <row r="78" spans="1:9" x14ac:dyDescent="0.35">
      <c r="B78" t="s">
        <v>12</v>
      </c>
      <c r="G78" s="27"/>
    </row>
    <row r="79" spans="1:9" x14ac:dyDescent="0.35">
      <c r="B79" t="s">
        <v>13</v>
      </c>
      <c r="G79" s="5"/>
    </row>
    <row r="80" spans="1:9" x14ac:dyDescent="0.35">
      <c r="B80" s="36" t="s">
        <v>7</v>
      </c>
      <c r="G80" s="35">
        <f>SUM(G12:G78,G5:G8)-G79</f>
        <v>175</v>
      </c>
    </row>
  </sheetData>
  <sheetProtection selectLockedCells="1"/>
  <protectedRanges>
    <protectedRange password="8095" sqref="C67:C76 C5:C10 G78:G79 C12:C65" name="deer wt added"/>
  </protectedRanges>
  <mergeCells count="7">
    <mergeCell ref="B10:E10"/>
    <mergeCell ref="B1:F1"/>
    <mergeCell ref="A2:I3"/>
    <mergeCell ref="D5:F5"/>
    <mergeCell ref="D6:F6"/>
    <mergeCell ref="D7:F7"/>
    <mergeCell ref="B4:D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showErrorMessage="1" promptTitle="Disclaimer" prompt="This tool is not meant to show you EXACTLY what the total on your deer invoice will be.  It is only meant to be an estimate, as each deer has many different variables_x000a_" xr:uid="{00000000-0002-0000-0100-000000000000}">
          <x14:formula1>
            <xm:f>Sheet2!$B$1:$B$3</xm:f>
          </x14:formula1>
          <xm:sqref>C5</xm:sqref>
        </x14:dataValidation>
        <x14:dataValidation type="list" showInputMessage="1" showErrorMessage="1" xr:uid="{00000000-0002-0000-0100-000001000000}">
          <x14:formula1>
            <xm:f>Sheet2!$A$2:$A$3</xm:f>
          </x14:formula1>
          <xm:sqref>C6:C9</xm:sqref>
        </x14:dataValidation>
        <x14:dataValidation type="list" allowBlank="1" showInputMessage="1" showErrorMessage="1" xr:uid="{9256B7F5-DCC9-4E94-AD2C-6FB605D6DA8E}">
          <x14:formula1>
            <xm:f>Sheet2!$C$2:$C$15</xm:f>
          </x14:formula1>
          <xm:sqref>C32</xm:sqref>
        </x14:dataValidation>
        <x14:dataValidation type="list" allowBlank="1" showInputMessage="1" showErrorMessage="1" xr:uid="{3159C9E3-B726-4E5C-91AE-DEE2147D598F}">
          <x14:formula1>
            <xm:f>Sheet2!$D$2:$D$15</xm:f>
          </x14:formula1>
          <xm:sqref>C42</xm:sqref>
        </x14:dataValidation>
        <x14:dataValidation type="list" allowBlank="1" showInputMessage="1" showErrorMessage="1" xr:uid="{0EE64DAF-322B-4044-922F-B1ACE5A12B4E}">
          <x14:formula1>
            <xm:f>Sheet2!$E$2:$E$15</xm:f>
          </x14:formula1>
          <xm:sqref>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15"/>
  <sheetViews>
    <sheetView workbookViewId="0">
      <selection activeCell="E16" sqref="E16"/>
    </sheetView>
  </sheetViews>
  <sheetFormatPr defaultRowHeight="14.4" x14ac:dyDescent="0.3"/>
  <sheetData>
    <row r="2" spans="1:5" x14ac:dyDescent="0.3">
      <c r="A2" t="s">
        <v>14</v>
      </c>
      <c r="B2" t="s">
        <v>54</v>
      </c>
      <c r="C2">
        <v>7</v>
      </c>
      <c r="D2">
        <v>5</v>
      </c>
      <c r="E2">
        <v>6</v>
      </c>
    </row>
    <row r="3" spans="1:5" x14ac:dyDescent="0.3">
      <c r="A3" t="s">
        <v>15</v>
      </c>
      <c r="B3" t="s">
        <v>55</v>
      </c>
      <c r="C3">
        <v>14</v>
      </c>
      <c r="D3">
        <v>10</v>
      </c>
      <c r="E3">
        <v>12</v>
      </c>
    </row>
    <row r="4" spans="1:5" x14ac:dyDescent="0.3">
      <c r="C4">
        <v>21</v>
      </c>
      <c r="D4">
        <v>15</v>
      </c>
      <c r="E4">
        <v>18</v>
      </c>
    </row>
    <row r="5" spans="1:5" x14ac:dyDescent="0.3">
      <c r="C5">
        <v>28</v>
      </c>
      <c r="D5">
        <v>20</v>
      </c>
      <c r="E5">
        <v>24</v>
      </c>
    </row>
    <row r="6" spans="1:5" x14ac:dyDescent="0.3">
      <c r="C6">
        <v>35</v>
      </c>
      <c r="D6">
        <v>25</v>
      </c>
      <c r="E6">
        <v>30</v>
      </c>
    </row>
    <row r="7" spans="1:5" x14ac:dyDescent="0.3">
      <c r="C7">
        <v>42</v>
      </c>
      <c r="D7">
        <v>30</v>
      </c>
      <c r="E7">
        <v>36</v>
      </c>
    </row>
    <row r="8" spans="1:5" x14ac:dyDescent="0.3">
      <c r="C8">
        <v>49</v>
      </c>
      <c r="D8">
        <v>35</v>
      </c>
      <c r="E8">
        <v>42</v>
      </c>
    </row>
    <row r="9" spans="1:5" x14ac:dyDescent="0.3">
      <c r="C9">
        <v>56</v>
      </c>
      <c r="D9">
        <v>40</v>
      </c>
      <c r="E9">
        <v>48</v>
      </c>
    </row>
    <row r="10" spans="1:5" x14ac:dyDescent="0.3">
      <c r="C10">
        <v>63</v>
      </c>
      <c r="D10">
        <v>45</v>
      </c>
      <c r="E10">
        <v>54</v>
      </c>
    </row>
    <row r="11" spans="1:5" x14ac:dyDescent="0.3">
      <c r="C11">
        <v>70</v>
      </c>
      <c r="D11">
        <v>50</v>
      </c>
      <c r="E11">
        <v>60</v>
      </c>
    </row>
    <row r="12" spans="1:5" x14ac:dyDescent="0.3">
      <c r="C12">
        <v>77</v>
      </c>
      <c r="D12">
        <v>55</v>
      </c>
      <c r="E12">
        <v>66</v>
      </c>
    </row>
    <row r="13" spans="1:5" x14ac:dyDescent="0.3">
      <c r="C13">
        <v>84</v>
      </c>
      <c r="D13">
        <v>60</v>
      </c>
      <c r="E13">
        <v>72</v>
      </c>
    </row>
    <row r="14" spans="1:5" x14ac:dyDescent="0.3">
      <c r="C14">
        <v>91</v>
      </c>
      <c r="D14">
        <v>65</v>
      </c>
      <c r="E14">
        <v>78</v>
      </c>
    </row>
    <row r="15" spans="1:5" x14ac:dyDescent="0.3">
      <c r="C15">
        <v>98</v>
      </c>
      <c r="D15">
        <v>70</v>
      </c>
      <c r="E15">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9"/>
  <sheetViews>
    <sheetView workbookViewId="0"/>
  </sheetViews>
  <sheetFormatPr defaultRowHeight="14.4" x14ac:dyDescent="0.3"/>
  <cols>
    <col min="1" max="1" width="30.44140625" bestFit="1" customWidth="1"/>
    <col min="2" max="2" width="5.21875" bestFit="1" customWidth="1"/>
    <col min="3" max="3" width="5.44140625" bestFit="1" customWidth="1"/>
    <col min="4" max="4" width="4.21875" bestFit="1" customWidth="1"/>
  </cols>
  <sheetData>
    <row r="1" spans="1:4" x14ac:dyDescent="0.3">
      <c r="A1" s="8"/>
      <c r="B1" s="9"/>
      <c r="C1" s="10"/>
      <c r="D1" s="11"/>
    </row>
    <row r="2" spans="1:4" x14ac:dyDescent="0.3">
      <c r="A2" s="8"/>
      <c r="B2" s="9"/>
      <c r="C2" s="10"/>
      <c r="D2" s="9"/>
    </row>
    <row r="3" spans="1:4" x14ac:dyDescent="0.3">
      <c r="A3" s="8"/>
      <c r="B3" s="9"/>
      <c r="C3" s="10"/>
      <c r="D3" s="11"/>
    </row>
    <row r="4" spans="1:4" x14ac:dyDescent="0.3">
      <c r="A4" s="8"/>
      <c r="B4" s="9"/>
      <c r="C4" s="10"/>
      <c r="D4" s="11"/>
    </row>
    <row r="5" spans="1:4" x14ac:dyDescent="0.3">
      <c r="A5" s="8"/>
      <c r="B5" s="9"/>
      <c r="C5" s="10"/>
      <c r="D5" s="11"/>
    </row>
    <row r="6" spans="1:4" x14ac:dyDescent="0.3">
      <c r="A6" s="8"/>
      <c r="B6" s="9"/>
      <c r="C6" s="10"/>
      <c r="D6" s="11"/>
    </row>
    <row r="7" spans="1:4" x14ac:dyDescent="0.3">
      <c r="A7" s="8"/>
      <c r="B7" s="9"/>
      <c r="C7" s="10"/>
      <c r="D7" s="11"/>
    </row>
    <row r="8" spans="1:4" x14ac:dyDescent="0.3">
      <c r="A8" s="8"/>
      <c r="B8" s="9"/>
      <c r="C8" s="10"/>
      <c r="D8" s="11"/>
    </row>
    <row r="9" spans="1:4" x14ac:dyDescent="0.3">
      <c r="A9" s="8"/>
      <c r="B9" s="9"/>
      <c r="C9" s="10"/>
      <c r="D9" s="9"/>
    </row>
    <row r="10" spans="1:4" x14ac:dyDescent="0.3">
      <c r="A10" s="8"/>
      <c r="B10" s="9"/>
      <c r="C10" s="10"/>
      <c r="D10" s="11"/>
    </row>
    <row r="11" spans="1:4" x14ac:dyDescent="0.3">
      <c r="A11" s="8"/>
      <c r="B11" s="9"/>
      <c r="C11" s="10"/>
      <c r="D11" s="9"/>
    </row>
    <row r="12" spans="1:4" x14ac:dyDescent="0.3">
      <c r="A12" s="8"/>
      <c r="B12" s="9"/>
      <c r="C12" s="10"/>
      <c r="D12" s="9"/>
    </row>
    <row r="13" spans="1:4" x14ac:dyDescent="0.3">
      <c r="A13" s="8"/>
      <c r="B13" s="9"/>
      <c r="C13" s="10"/>
      <c r="D13" s="9"/>
    </row>
    <row r="14" spans="1:4" x14ac:dyDescent="0.3">
      <c r="A14" s="8"/>
      <c r="B14" s="9"/>
      <c r="C14" s="10"/>
      <c r="D14" s="9"/>
    </row>
    <row r="15" spans="1:4" x14ac:dyDescent="0.3">
      <c r="A15" s="8"/>
      <c r="B15" s="9"/>
      <c r="C15" s="10"/>
      <c r="D15" s="9"/>
    </row>
    <row r="16" spans="1:4" x14ac:dyDescent="0.3">
      <c r="A16" s="8"/>
      <c r="B16" s="9"/>
      <c r="C16" s="10"/>
      <c r="D16" s="9"/>
    </row>
    <row r="17" spans="1:4" x14ac:dyDescent="0.3">
      <c r="A17" s="8"/>
      <c r="B17" s="9"/>
      <c r="C17" s="10"/>
      <c r="D17" s="9"/>
    </row>
    <row r="18" spans="1:4" x14ac:dyDescent="0.3">
      <c r="A18" s="8"/>
      <c r="B18" s="9"/>
      <c r="C18" s="10"/>
      <c r="D18" s="9"/>
    </row>
    <row r="19" spans="1:4" x14ac:dyDescent="0.3">
      <c r="A19" s="8"/>
      <c r="B19" s="9"/>
      <c r="C19" s="10"/>
      <c r="D19" s="9"/>
    </row>
    <row r="20" spans="1:4" x14ac:dyDescent="0.3">
      <c r="A20" s="8"/>
      <c r="B20" s="9"/>
      <c r="C20" s="10"/>
      <c r="D20" s="11"/>
    </row>
    <row r="21" spans="1:4" x14ac:dyDescent="0.3">
      <c r="A21" s="8"/>
      <c r="B21" s="9"/>
      <c r="C21" s="10"/>
      <c r="D21" s="11"/>
    </row>
    <row r="22" spans="1:4" x14ac:dyDescent="0.3">
      <c r="A22" s="8"/>
      <c r="B22" s="9"/>
      <c r="C22" s="10"/>
      <c r="D22" s="9"/>
    </row>
    <row r="23" spans="1:4" x14ac:dyDescent="0.3">
      <c r="A23" s="8"/>
      <c r="B23" s="9"/>
      <c r="C23" s="10"/>
      <c r="D23" s="9"/>
    </row>
    <row r="24" spans="1:4" x14ac:dyDescent="0.3">
      <c r="A24" s="8"/>
      <c r="B24" s="9"/>
      <c r="C24" s="10"/>
      <c r="D24" s="9"/>
    </row>
    <row r="25" spans="1:4" x14ac:dyDescent="0.3">
      <c r="A25" s="8"/>
      <c r="B25" s="9"/>
      <c r="C25" s="10"/>
      <c r="D25" s="9"/>
    </row>
    <row r="26" spans="1:4" x14ac:dyDescent="0.3">
      <c r="A26" s="8"/>
      <c r="B26" s="9"/>
      <c r="C26" s="10"/>
      <c r="D26" s="9"/>
    </row>
    <row r="27" spans="1:4" x14ac:dyDescent="0.3">
      <c r="A27" s="8"/>
      <c r="B27" s="9"/>
      <c r="C27" s="10"/>
      <c r="D27" s="9"/>
    </row>
    <row r="28" spans="1:4" x14ac:dyDescent="0.3">
      <c r="A28" s="8"/>
      <c r="B28" s="9"/>
      <c r="C28" s="10"/>
      <c r="D28" s="9"/>
    </row>
    <row r="29" spans="1:4" x14ac:dyDescent="0.3">
      <c r="A29" s="8"/>
      <c r="B29" s="9"/>
      <c r="C29" s="10"/>
      <c r="D29" s="9"/>
    </row>
    <row r="30" spans="1:4" x14ac:dyDescent="0.3">
      <c r="A30" s="8"/>
      <c r="B30" s="9"/>
      <c r="C30" s="10"/>
      <c r="D30" s="9"/>
    </row>
    <row r="31" spans="1:4" x14ac:dyDescent="0.3">
      <c r="A31" s="8"/>
      <c r="B31" s="9"/>
      <c r="C31" s="10"/>
      <c r="D31" s="11"/>
    </row>
    <row r="32" spans="1:4" x14ac:dyDescent="0.3">
      <c r="A32" s="8"/>
      <c r="B32" s="9"/>
      <c r="C32" s="10"/>
      <c r="D32" s="11"/>
    </row>
    <row r="33" spans="1:4" x14ac:dyDescent="0.3">
      <c r="A33" s="8"/>
      <c r="B33" s="9"/>
      <c r="C33" s="10"/>
      <c r="D33" s="11"/>
    </row>
    <row r="34" spans="1:4" x14ac:dyDescent="0.3">
      <c r="A34" s="8"/>
      <c r="B34" s="9"/>
      <c r="C34" s="10"/>
      <c r="D34" s="11"/>
    </row>
    <row r="35" spans="1:4" x14ac:dyDescent="0.3">
      <c r="A35" s="8"/>
      <c r="B35" s="9"/>
      <c r="C35" s="10"/>
      <c r="D35" s="11"/>
    </row>
    <row r="36" spans="1:4" x14ac:dyDescent="0.3">
      <c r="A36" s="8"/>
      <c r="B36" s="9"/>
      <c r="C36" s="10"/>
      <c r="D36" s="9"/>
    </row>
    <row r="37" spans="1:4" x14ac:dyDescent="0.3">
      <c r="A37" s="8"/>
      <c r="B37" s="9"/>
      <c r="C37" s="10"/>
      <c r="D37" s="9"/>
    </row>
    <row r="38" spans="1:4" x14ac:dyDescent="0.3">
      <c r="A38" s="8"/>
      <c r="B38" s="9"/>
      <c r="C38" s="10"/>
      <c r="D38" s="9"/>
    </row>
    <row r="39" spans="1:4" x14ac:dyDescent="0.3">
      <c r="A39" s="8"/>
      <c r="B39" s="9"/>
      <c r="C39" s="10"/>
      <c r="D39" s="11"/>
    </row>
    <row r="40" spans="1:4" x14ac:dyDescent="0.3">
      <c r="A40" s="8"/>
      <c r="B40" s="9"/>
      <c r="C40" s="10"/>
      <c r="D40" s="9"/>
    </row>
    <row r="41" spans="1:4" x14ac:dyDescent="0.3">
      <c r="A41" s="8"/>
      <c r="B41" s="9"/>
      <c r="C41" s="10"/>
      <c r="D41" s="9"/>
    </row>
    <row r="42" spans="1:4" x14ac:dyDescent="0.3">
      <c r="A42" s="8"/>
      <c r="B42" s="9"/>
      <c r="C42" s="10"/>
      <c r="D42" s="9"/>
    </row>
    <row r="43" spans="1:4" x14ac:dyDescent="0.3">
      <c r="A43" s="8"/>
      <c r="B43" s="9"/>
      <c r="C43" s="10"/>
      <c r="D43" s="9"/>
    </row>
    <row r="44" spans="1:4" x14ac:dyDescent="0.3">
      <c r="A44" s="8"/>
      <c r="B44" s="9"/>
      <c r="C44" s="10"/>
      <c r="D44" s="9"/>
    </row>
    <row r="45" spans="1:4" x14ac:dyDescent="0.3">
      <c r="A45" s="8"/>
      <c r="B45" s="9"/>
      <c r="C45" s="10"/>
      <c r="D45" s="11"/>
    </row>
    <row r="46" spans="1:4" x14ac:dyDescent="0.3">
      <c r="A46" s="8"/>
      <c r="B46" s="9"/>
      <c r="C46" s="10"/>
      <c r="D46" s="9"/>
    </row>
    <row r="47" spans="1:4" x14ac:dyDescent="0.3">
      <c r="A47" s="8"/>
      <c r="B47" s="9"/>
      <c r="C47" s="10"/>
      <c r="D47" s="9"/>
    </row>
    <row r="48" spans="1:4" x14ac:dyDescent="0.3">
      <c r="A48" s="8"/>
      <c r="B48" s="9"/>
      <c r="C48" s="10"/>
      <c r="D48" s="9"/>
    </row>
    <row r="49" spans="1:4" x14ac:dyDescent="0.3">
      <c r="A49" s="8"/>
      <c r="B49" s="12"/>
      <c r="C49" s="10"/>
      <c r="D49"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Kerns</dc:creator>
  <cp:lastModifiedBy>Breanna Ingles</cp:lastModifiedBy>
  <dcterms:created xsi:type="dcterms:W3CDTF">2012-07-10T19:19:40Z</dcterms:created>
  <dcterms:modified xsi:type="dcterms:W3CDTF">2025-10-04T12:07:05Z</dcterms:modified>
</cp:coreProperties>
</file>